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1.DorProject.local\Sharing\Design\2024\Berdi subvencia\Berd\4.Vardananc\BoQ\"/>
    </mc:Choice>
  </mc:AlternateContent>
  <bookViews>
    <workbookView xWindow="0" yWindow="0" windowWidth="23040" windowHeight="9192" tabRatio="910"/>
  </bookViews>
  <sheets>
    <sheet name="Ampop ampopagir" sheetId="1" r:id="rId1"/>
  </sheets>
  <definedNames>
    <definedName name="_xlnm.Print_Area" localSheetId="0">'Ampop ampopagir'!$A$1:$H$61</definedName>
    <definedName name="_xlnm.Print_Titles" localSheetId="0">'Ampop ampopagir'!$6:$6</definedName>
  </definedNames>
  <calcPr calcId="162913"/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8" i="1"/>
  <c r="H8" i="1"/>
  <c r="H10" i="1"/>
  <c r="H11" i="1"/>
  <c r="I9" i="1" s="1"/>
  <c r="H12" i="1"/>
  <c r="H14" i="1"/>
  <c r="H15" i="1"/>
  <c r="H16" i="1"/>
  <c r="H17" i="1"/>
  <c r="H19" i="1"/>
  <c r="H20" i="1"/>
  <c r="H21" i="1"/>
  <c r="H22" i="1"/>
  <c r="H23" i="1"/>
  <c r="H25" i="1"/>
  <c r="H26" i="1"/>
  <c r="H27" i="1"/>
  <c r="H30" i="1"/>
  <c r="H31" i="1"/>
  <c r="H32" i="1"/>
  <c r="H34" i="1"/>
  <c r="H35" i="1"/>
  <c r="H36" i="1"/>
  <c r="H37" i="1"/>
  <c r="H39" i="1"/>
  <c r="H40" i="1"/>
  <c r="H41" i="1"/>
  <c r="H42" i="1"/>
  <c r="H43" i="1"/>
  <c r="H44" i="1"/>
  <c r="H45" i="1"/>
  <c r="H47" i="1"/>
  <c r="H48" i="1"/>
  <c r="H49" i="1"/>
  <c r="H50" i="1"/>
  <c r="H51" i="1"/>
  <c r="H54" i="1"/>
  <c r="H55" i="1"/>
  <c r="H56" i="1"/>
  <c r="H57" i="1" l="1"/>
  <c r="G63" i="1" s="1"/>
  <c r="I18" i="1"/>
  <c r="I52" i="1"/>
  <c r="I24" i="1"/>
  <c r="I46" i="1"/>
  <c r="I28" i="1"/>
  <c r="I13" i="1"/>
</calcChain>
</file>

<file path=xl/sharedStrings.xml><?xml version="1.0" encoding="utf-8"?>
<sst xmlns="http://schemas.openxmlformats.org/spreadsheetml/2006/main" count="214" uniqueCount="145">
  <si>
    <t>NN</t>
  </si>
  <si>
    <t>Լվացած ավազային շերտ h=7սմ</t>
  </si>
  <si>
    <t>шт</t>
  </si>
  <si>
    <t>հատ</t>
  </si>
  <si>
    <t xml:space="preserve"> - приоритета</t>
  </si>
  <si>
    <t xml:space="preserve"> - առավելության</t>
  </si>
  <si>
    <t>Միաձույլ B-15 բետոնե հիմք</t>
  </si>
  <si>
    <t>Երթևեկելի մասի տուֆե ծածկույթ (շաղախ) 18x20x40</t>
  </si>
  <si>
    <t>Հետադարձ լիցք ձեռքով</t>
  </si>
  <si>
    <t>Ավազակոպճային շերտ h=10սմ</t>
  </si>
  <si>
    <t>Ջրամեկուսացում</t>
  </si>
  <si>
    <t>գծմ</t>
  </si>
  <si>
    <t xml:space="preserve">Гидроизоляция </t>
  </si>
  <si>
    <t>п.м.</t>
  </si>
  <si>
    <t xml:space="preserve">Мощение улиц розовыми туфами камнями 18x20x40см </t>
  </si>
  <si>
    <t xml:space="preserve">Мощение проезжей части розовыми туфами камнями 18x20x40см </t>
  </si>
  <si>
    <t>Խճային հիմք h=12սմ</t>
  </si>
  <si>
    <t xml:space="preserve">Щебенистое основание  h=12см </t>
  </si>
  <si>
    <t xml:space="preserve">Խճային հիմք h=12սմ </t>
  </si>
  <si>
    <t>Основание мощения, Песок мытый  h=7см</t>
  </si>
  <si>
    <t>п.м</t>
  </si>
  <si>
    <t>Օбъем
Ծավալը</t>
  </si>
  <si>
    <t>Монолитный бетон B-20</t>
  </si>
  <si>
    <t>Гравийно - песчаный слой h=10см</t>
  </si>
  <si>
    <t>Установка бетоне 17x34 см лотков</t>
  </si>
  <si>
    <t>Բետոնե 17x34սմ վաքերի տեղադրում B-25</t>
  </si>
  <si>
    <t>Дождеприемник</t>
  </si>
  <si>
    <t>Ջրընդունիչ</t>
  </si>
  <si>
    <t>Гравийно - песчанный слой h=10см</t>
  </si>
  <si>
    <t xml:space="preserve">Միաձույլ բետոն B-20 </t>
  </si>
  <si>
    <t>Гидроизоляция (2 слоя горячий битум)</t>
  </si>
  <si>
    <t>Ջրամեկուսացում (2 շերտ տաք բիտումով)</t>
  </si>
  <si>
    <t>Армировка</t>
  </si>
  <si>
    <t>Ամրաններ</t>
  </si>
  <si>
    <t>Ø12 A-500C  L = 550 мм</t>
  </si>
  <si>
    <t>Ø12 A-500C  L = 550 մմ</t>
  </si>
  <si>
    <t>Ø8 Ac-I  L = 1000 мм</t>
  </si>
  <si>
    <t>Ø8 Ac-I  L = 1000 մմ</t>
  </si>
  <si>
    <t>Ø12 A-500C  L = 260 мм</t>
  </si>
  <si>
    <t>Ø12 A-500C  L = 260 մմ</t>
  </si>
  <si>
    <t>Ø12 A-500C  L = 1000 мм</t>
  </si>
  <si>
    <t>Ø12 A-500C  L = 1000 մմ</t>
  </si>
  <si>
    <t>Сетка</t>
  </si>
  <si>
    <t>Ցանց</t>
  </si>
  <si>
    <t>L 70x7 L = 1000 мм</t>
  </si>
  <si>
    <t>L 70x7 L = 1000 մմ</t>
  </si>
  <si>
    <t>L 63x6 L = 996 мм</t>
  </si>
  <si>
    <t>L 63x6 L = 996 մմ</t>
  </si>
  <si>
    <t>L 63x6 L = 450 мм</t>
  </si>
  <si>
    <t>L 63x6 L = 450 մմ</t>
  </si>
  <si>
    <t>50x10мм    L = 434 мм</t>
  </si>
  <si>
    <t>50x10մմ   L = 434 մմ</t>
  </si>
  <si>
    <t>Разработка грунта 10е-IV (9.6) вручную с окучиванием для обратной засыпки</t>
  </si>
  <si>
    <t>10е-IV (9.6) կարգի բնահողի մշակում ձեռքով կողքի կուտակումով հետադարձ լիցքի համար</t>
  </si>
  <si>
    <t>10е-IV (9. 6) կարգի բնահողի մշակում և բարձումը էքս. 0,65մ³ շ.տ-ի ա/ի վրա տեղափոխում լցակույտ 7կմ հեռ․</t>
  </si>
  <si>
    <t>Обратная засыпка вручную</t>
  </si>
  <si>
    <t>Установка дор. знаков, ГОСТ П 52290-2004 в том числе</t>
  </si>
  <si>
    <t>Նոր ճան. նշանների տեղադրում, ԳՕՍՏ Ռ 52290-2004 այդ թվում՝</t>
  </si>
  <si>
    <t>Опора мет. труба 57/3.5мм 6 штук</t>
  </si>
  <si>
    <t>Կանգնակ մետ. խող 57/4մմ</t>
  </si>
  <si>
    <t>Монолитный B-15 бетон фундамента</t>
  </si>
  <si>
    <t xml:space="preserve">10e-IV (9.6) կարգի բնահողի մշակում և տեղափոխում բուլդոզերով մինչև  20մ լիցք. ջրի ցանումով և խտացումով </t>
  </si>
  <si>
    <t>Разработка грунта 10e-IV (9.6) гр бульдозером, перемещение на 20м в насыпь (с уплотнением )</t>
  </si>
  <si>
    <t>устройство покрытие из бет. плит h=6սմ</t>
  </si>
  <si>
    <t>ծածկի կառուցում h=6սմ բետոնե սալիկներով</t>
  </si>
  <si>
    <t>Ցեմենտ-ավազային շերտ h=9սմ (10% ցեմենտ, 90% ավազ)</t>
  </si>
  <si>
    <t>Цементно-песчаный слой h=9см (10% цемент, 90% песок)</t>
  </si>
  <si>
    <t xml:space="preserve">Երթ. մասի վարդագույն տուֆե 18x20x40սմ ծածկույթ (շաղախ) </t>
  </si>
  <si>
    <t>Основание мощения, песок мытый  h=7см</t>
  </si>
  <si>
    <t>Բերդ քաղաքի, Վարդանանց փողոցի հիմնանորոգում 0 + 000 - 0 + 388,35
Реконструкция улицы Вардананца, Город Берд 0 + 000 - 0 + 388,35</t>
  </si>
  <si>
    <t>24.31</t>
  </si>
  <si>
    <t>374</t>
  </si>
  <si>
    <t>14</t>
  </si>
  <si>
    <t>0.98</t>
  </si>
  <si>
    <t>1.16</t>
  </si>
  <si>
    <t>7</t>
  </si>
  <si>
    <t>2.94</t>
  </si>
  <si>
    <t>311.9</t>
  </si>
  <si>
    <t>21.7</t>
  </si>
  <si>
    <t>159.4</t>
  </si>
  <si>
    <t>3</t>
  </si>
  <si>
    <t>0.305</t>
  </si>
  <si>
    <t>I. Նախապատրաստական աշխատանքներ</t>
  </si>
  <si>
    <t xml:space="preserve">Поднятие существующих колодцев </t>
  </si>
  <si>
    <t>Բակում գոյություն ունեցող դիտահորների բարձրացում</t>
  </si>
  <si>
    <t>II. Հողային աշխատանքներ</t>
  </si>
  <si>
    <t>II.  Зем. работы</t>
  </si>
  <si>
    <t xml:space="preserve">III. Проезжая часть </t>
  </si>
  <si>
    <t xml:space="preserve">III. Երթևեկելի մաս </t>
  </si>
  <si>
    <t>IV. Իջատեղեր և մուտքեր</t>
  </si>
  <si>
    <t>IV.Съезды и входы</t>
  </si>
  <si>
    <t>V. Հավաքովի վաքերի տեղադրում 17x34սմ</t>
  </si>
  <si>
    <t>V. Установка сблрных бет. лотков 17х34см</t>
  </si>
  <si>
    <t>VI. Устройство водвприемника (17x34см) из монолитного ж/бетона с мет. сеткой L=14п.м (съезд въезд)</t>
  </si>
  <si>
    <t xml:space="preserve">VI. Միաձույլ ե/բ ջրընդունիչի (17x34սմ) կառուցում մետ. ցանցով L=14գծ.մ (իջ․ մուտք) </t>
  </si>
  <si>
    <t>VII. Մայթեր</t>
  </si>
  <si>
    <t>VII. Тротуар</t>
  </si>
  <si>
    <t>VIII. Ճանապարհային նշաններ</t>
  </si>
  <si>
    <t>VIII. Дор. знаки</t>
  </si>
  <si>
    <t>I.  Подготовление работы</t>
  </si>
  <si>
    <t>ВЕДОМОСТЬ ОБЪЕМОВ /ԾԱՎԱԼԱԹԵՐԹ</t>
  </si>
  <si>
    <t>Наименование работ</t>
  </si>
  <si>
    <t>Աշխատանքների  անվանումը</t>
  </si>
  <si>
    <t>единица измерения</t>
  </si>
  <si>
    <t>չափման 
միավոր</t>
  </si>
  <si>
    <t>Стимость 
единицы
Միավորի
արժեքը</t>
  </si>
  <si>
    <t>Итого
Ընդամենը
(тысяча драм/
հազար դրամ)</t>
  </si>
  <si>
    <t xml:space="preserve">           Составил / Կազմեց                                       М. Казарян / Մ. Ղազարյան</t>
  </si>
  <si>
    <t>Общий
Ընդհանուրը</t>
  </si>
  <si>
    <r>
      <t>Разработка грунта 10e-IV (9.6) в ручную с экск.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ковшпогрузкой на а/с и вывоз в отвал 7.0км</t>
    </r>
  </si>
  <si>
    <r>
      <t>10e-IV (9.6) կարգի բնահողի մշակում ձեռքով,  բարձում էքս.1.0մ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վրա  տեղափոխում լցակույտ 7կմ.</t>
    </r>
  </si>
  <si>
    <r>
      <t>м</t>
    </r>
    <r>
      <rPr>
        <vertAlign val="superscript"/>
        <sz val="12"/>
        <color indexed="8"/>
        <rFont val="GHEA Grapalat"/>
        <charset val="204"/>
      </rPr>
      <t>3</t>
    </r>
  </si>
  <si>
    <r>
      <t>մ</t>
    </r>
    <r>
      <rPr>
        <vertAlign val="superscript"/>
        <sz val="12"/>
        <color indexed="8"/>
        <rFont val="GHEA Grapalat"/>
        <charset val="204"/>
      </rPr>
      <t>3</t>
    </r>
  </si>
  <si>
    <r>
      <t>Разработка грунта 10e-IV (9.6) гр экск  1.0м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ковш  погрузка на а/с и вывоз в отвал  7.0км</t>
    </r>
  </si>
  <si>
    <r>
      <t>10e-IV (9.6) կարգի բնահողի մշակում և բարձում էքս. 1.0մ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</si>
  <si>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Укрепление кромок проезжей части монолитным бетоном B-20 (верста 20x40 см)Гравийно - печаное подоснование h=5 см 1п.м – 0,01м</t>
    </r>
    <r>
      <rPr>
        <vertAlign val="superscript"/>
        <sz val="12"/>
        <color indexed="8"/>
        <rFont val="GHEA Grapalat"/>
        <charset val="204"/>
      </rPr>
      <t>3</t>
    </r>
  </si>
  <si>
    <r>
      <t>Երթևեկելի մասի եզրային հատվածի ամրացումը միաձույլ բետոնով B-20 (եզրաշար 20x40սմ)
ավազակոպիճ h=5սմ, 1գծմ - 0,01մ</t>
    </r>
    <r>
      <rPr>
        <vertAlign val="superscript"/>
        <sz val="12"/>
        <color indexed="8"/>
        <rFont val="GHEA Grapalat"/>
        <charset val="204"/>
      </rPr>
      <t>3</t>
    </r>
  </si>
  <si>
    <r>
      <t>м</t>
    </r>
    <r>
      <rPr>
        <vertAlign val="superscript"/>
        <sz val="12"/>
        <color indexed="8"/>
        <rFont val="GHEA Grapalat"/>
        <charset val="204"/>
      </rPr>
      <t>2</t>
    </r>
  </si>
  <si>
    <r>
      <t>մ</t>
    </r>
    <r>
      <rPr>
        <vertAlign val="superscript"/>
        <sz val="12"/>
        <color indexed="8"/>
        <rFont val="GHEA Grapalat"/>
        <charset val="204"/>
      </rPr>
      <t>2</t>
    </r>
  </si>
  <si>
    <r>
      <t>Разработка грунта 10e-IV (9.6) в ручную с  погрузкой экск.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на а/с и вывоз в отвал 7.0км </t>
    </r>
  </si>
  <si>
    <r>
      <t>10e-IV (9.6) կարգի բնահողի մշակում ձեռքով ,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 տեղափոխում լցակույտ 7կմ.</t>
    </r>
  </si>
  <si>
    <r>
      <t>Разработка грунта 10e-IV (9.6) гр экск  0,65м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ковш  погрузка на а/с и вывоз в отвал 7.0км</t>
    </r>
  </si>
  <si>
    <r>
      <t>10e-IV (9.6) կարգի բնահողի մշակում և բարձում էքս. 0.65մ</t>
    </r>
    <r>
      <rPr>
        <vertAlign val="superscript"/>
        <sz val="12"/>
        <color indexed="8"/>
        <rFont val="GHEA Grapalat"/>
        <charset val="204"/>
      </rPr>
      <t>3</t>
    </r>
    <r>
      <rPr>
        <sz val="12"/>
        <color indexed="8"/>
        <rFont val="GHEA Grapalat"/>
        <charset val="204"/>
      </rPr>
      <t xml:space="preserve"> շ.տ. ա/ի վրա, տեղափոխում լցակույտ 7կմ.</t>
    </r>
  </si>
  <si>
    <r>
      <t>м</t>
    </r>
    <r>
      <rPr>
        <vertAlign val="superscript"/>
        <sz val="12"/>
        <rFont val="GHEA Grapalat"/>
        <charset val="204"/>
      </rPr>
      <t>3</t>
    </r>
  </si>
  <si>
    <r>
      <t>մ</t>
    </r>
    <r>
      <rPr>
        <vertAlign val="superscript"/>
        <sz val="12"/>
        <rFont val="GHEA Grapalat"/>
        <charset val="204"/>
      </rPr>
      <t>3</t>
    </r>
  </si>
  <si>
    <r>
      <t>м</t>
    </r>
    <r>
      <rPr>
        <vertAlign val="superscript"/>
        <sz val="12"/>
        <rFont val="GHEA Grapalat"/>
        <charset val="204"/>
      </rPr>
      <t>2</t>
    </r>
  </si>
  <si>
    <r>
      <t>մ</t>
    </r>
    <r>
      <rPr>
        <vertAlign val="superscript"/>
        <sz val="12"/>
        <rFont val="GHEA Grapalat"/>
        <charset val="204"/>
      </rPr>
      <t>2</t>
    </r>
  </si>
  <si>
    <r>
      <t>Разработка и погрузка грунта 10е-IV (9.6) экс.0.65м</t>
    </r>
    <r>
      <rPr>
        <vertAlign val="superscript"/>
        <sz val="12"/>
        <rFont val="GHEA Grapalat"/>
        <charset val="204"/>
      </rPr>
      <t xml:space="preserve">3 </t>
    </r>
    <r>
      <rPr>
        <sz val="12"/>
        <rFont val="GHEA Grapalat"/>
        <charset val="204"/>
      </rPr>
      <t>ковша на а/с и перемещение в отвал на раст. 7км.</t>
    </r>
  </si>
  <si>
    <r>
      <t>Установка  новых баз. бордюров 15х30см
- монолитный бетон B -15 1п.м-0.055м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гр. песчаный слой h=5см- 0,0175м</t>
    </r>
    <r>
      <rPr>
        <vertAlign val="superscript"/>
        <sz val="12"/>
        <rFont val="GHEA Grapalat"/>
        <charset val="204"/>
      </rPr>
      <t>3</t>
    </r>
  </si>
  <si>
    <r>
      <t>Նոր բազալտե 15x30սմ եզրաքարերի տեղադրում
- միաձույլ բետոն B-15 1գծմ-0.055մ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– ավազակոպճային շերտ h=5սմ- 0,0175մ</t>
    </r>
    <r>
      <rPr>
        <vertAlign val="superscript"/>
        <sz val="12"/>
        <rFont val="GHEA Grapalat"/>
        <charset val="204"/>
      </rPr>
      <t>3</t>
    </r>
  </si>
  <si>
    <r>
      <t>Установка cб. бет.версты (8х20)см 
ГОСТ 13015-2012
- монолитный бетон B -15 1п.м-0.048м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песч слое h=5см, 1п.м-0.014м</t>
    </r>
    <r>
      <rPr>
        <vertAlign val="superscript"/>
        <sz val="12"/>
        <rFont val="GHEA Grapalat"/>
        <charset val="204"/>
      </rPr>
      <t>3</t>
    </r>
  </si>
  <si>
    <r>
      <t>Հավաքովի   բետոնե եզրաշարի տեղադրում 8x20սմ   
ԳՕՍՏ 13015-2012
- միաձույլ բետոն B-15 1գծմ-0.048մ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
- ավազակոպճային շերտ h=5սմ, 1գծմ- 0,014մ</t>
    </r>
    <r>
      <rPr>
        <vertAlign val="superscript"/>
        <sz val="12"/>
        <rFont val="GHEA Grapalat"/>
        <charset val="204"/>
      </rPr>
      <t>3</t>
    </r>
  </si>
  <si>
    <r>
      <t>Для устройства пандусов установка ограничений сб. бет. верст 8х20см 
- монолитный бетон B -15 1п.м-0,048м</t>
    </r>
    <r>
      <rPr>
        <vertAlign val="superscript"/>
        <sz val="12"/>
        <rFont val="GHEA Grapalat"/>
        <charset val="204"/>
      </rPr>
      <t>3</t>
    </r>
    <r>
      <rPr>
        <sz val="12"/>
        <rFont val="GHEA Grapalat"/>
        <charset val="204"/>
      </rPr>
      <t xml:space="preserve"> 
- гр. песчаный слой h=5см-0,014м</t>
    </r>
    <r>
      <rPr>
        <vertAlign val="superscript"/>
        <sz val="12"/>
        <rFont val="GHEA Grapalat"/>
        <charset val="204"/>
      </rPr>
      <t>3</t>
    </r>
  </si>
  <si>
    <r>
      <t>Թեքահարթակների կառուցման համար եզրափակիչ հավաքովի բետոնե 8x20սմ եզրաշարի տեղադրում
- միաձույլ բետոն B-15 1գծմ-0,048մ</t>
    </r>
    <r>
      <rPr>
        <vertAlign val="superscript"/>
        <sz val="12"/>
        <rFont val="GHEA Grapalat"/>
        <charset val="204"/>
      </rPr>
      <t>2</t>
    </r>
    <r>
      <rPr>
        <sz val="12"/>
        <rFont val="GHEA Grapalat"/>
        <charset val="204"/>
      </rPr>
      <t xml:space="preserve">
– ավազակոպճային շերտ h=5սմ-0,014մ</t>
    </r>
    <r>
      <rPr>
        <vertAlign val="superscript"/>
        <sz val="12"/>
        <rFont val="GHEA Grapalat"/>
        <charset val="204"/>
      </rPr>
      <t>3</t>
    </r>
  </si>
  <si>
    <t>41.03</t>
  </si>
  <si>
    <t>27.65</t>
  </si>
  <si>
    <t>30.79</t>
  </si>
  <si>
    <t>49.73</t>
  </si>
  <si>
    <t>206.92</t>
  </si>
  <si>
    <t>159.52</t>
  </si>
  <si>
    <t>72.07</t>
  </si>
  <si>
    <t xml:space="preserve"> 262</t>
  </si>
  <si>
    <t>кг</t>
  </si>
  <si>
    <t>կգ</t>
  </si>
  <si>
    <t>10.5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</si>
</sst>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14" x14ac:knownFonts="1"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color indexed="8"/>
      <name val="GHEA Grapalat"/>
      <charset val="204"/>
    </font>
    <font>
      <sz val="12"/>
      <name val="GHEA Grapalat"/>
      <charset val="204"/>
    </font>
    <font>
      <b/>
      <sz val="12"/>
      <color indexed="8"/>
      <name val="GHEA Grapalat"/>
      <charset val="204"/>
    </font>
    <font>
      <b/>
      <sz val="12"/>
      <name val="GHEA Grapalat"/>
      <charset val="204"/>
    </font>
    <font>
      <b/>
      <sz val="12"/>
      <name val="GHEA Grapalat"/>
      <family val="3"/>
    </font>
    <font>
      <b/>
      <sz val="12"/>
      <name val="Sylfaen"/>
      <family val="1"/>
    </font>
    <font>
      <b/>
      <sz val="12"/>
      <name val="Sylfaen"/>
      <family val="1"/>
      <charset val="204"/>
    </font>
    <font>
      <b/>
      <i/>
      <sz val="12"/>
      <color indexed="8"/>
      <name val="GHEA Grapalat"/>
      <charset val="204"/>
    </font>
    <font>
      <vertAlign val="superscript"/>
      <sz val="12"/>
      <color indexed="8"/>
      <name val="GHEA Grapalat"/>
      <charset val="204"/>
    </font>
    <font>
      <vertAlign val="superscript"/>
      <sz val="12"/>
      <name val="GHEA Grapalat"/>
      <charset val="204"/>
    </font>
    <font>
      <b/>
      <i/>
      <sz val="12"/>
      <name val="GHEA Grapalat"/>
      <charset val="204"/>
    </font>
    <font>
      <b/>
      <sz val="12"/>
      <color indexed="8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/>
    </xf>
    <xf numFmtId="164" fontId="13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vertical="center"/>
    </xf>
    <xf numFmtId="49" fontId="2" fillId="0" borderId="0" xfId="0" applyNumberFormat="1" applyFont="1" applyFill="1"/>
    <xf numFmtId="0" fontId="3" fillId="4" borderId="0" xfId="0" applyFont="1" applyFill="1" applyAlignment="1">
      <alignment horizontal="center"/>
    </xf>
    <xf numFmtId="49" fontId="3" fillId="2" borderId="0" xfId="0" applyNumberFormat="1" applyFont="1" applyFill="1"/>
    <xf numFmtId="0" fontId="3" fillId="4" borderId="0" xfId="0" applyFont="1" applyFill="1"/>
    <xf numFmtId="49" fontId="3" fillId="0" borderId="0" xfId="0" applyNumberFormat="1" applyFont="1" applyFill="1"/>
    <xf numFmtId="165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3577590</xdr:colOff>
      <xdr:row>58</xdr:row>
      <xdr:rowOff>160020</xdr:rowOff>
    </xdr:from>
    <xdr:to>
      <xdr:col>3</xdr:col>
      <xdr:colOff>345468</xdr:colOff>
      <xdr:row>60</xdr:row>
      <xdr:rowOff>128132</xdr:rowOff>
    </xdr:to>
    <xdr:pic>
      <xdr:nvPicPr>
        <xdr:cNvPr id="2" name="Рисунок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5270" y="26433780"/>
          <a:ext cx="608358" cy="471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6"/>
  <sheetViews>
    <sheetView tabSelected="1" topLeftCell="A51" zoomScale="85" zoomScaleNormal="85" zoomScaleSheetLayoutView="100" workbookViewId="0">
      <selection activeCell="G55" sqref="G55"/>
    </sheetView>
  </sheetViews>
  <sheetFormatPr defaultColWidth="9.109375" defaultRowHeight="17.399999999999999" x14ac:dyDescent="0.3"/>
  <cols>
    <col min="1" max="1" width="6.5546875" style="61" customWidth="1"/>
    <col min="2" max="2" width="56.109375" style="8" customWidth="1"/>
    <col min="3" max="3" width="56" style="8" customWidth="1"/>
    <col min="4" max="4" width="15.109375" style="60" customWidth="1"/>
    <col min="5" max="5" width="12.5546875" style="60" customWidth="1"/>
    <col min="6" max="6" width="18.88671875" style="8" bestFit="1" customWidth="1"/>
    <col min="7" max="7" width="13.6640625" style="8" customWidth="1"/>
    <col min="8" max="8" width="17.21875" style="8" customWidth="1"/>
    <col min="9" max="9" width="8.6640625" style="8" customWidth="1"/>
    <col min="10" max="16384" width="9.109375" style="8"/>
  </cols>
  <sheetData>
    <row r="1" spans="1:12" x14ac:dyDescent="0.3">
      <c r="A1" s="5"/>
      <c r="B1" s="6"/>
      <c r="C1" s="6"/>
      <c r="D1" s="7"/>
      <c r="E1" s="7"/>
      <c r="F1" s="6"/>
      <c r="G1" s="6"/>
    </row>
    <row r="2" spans="1:12" x14ac:dyDescent="0.3">
      <c r="A2" s="9" t="s">
        <v>100</v>
      </c>
      <c r="B2" s="9"/>
      <c r="C2" s="9"/>
      <c r="D2" s="9"/>
      <c r="E2" s="9"/>
      <c r="F2" s="9"/>
      <c r="G2" s="9"/>
    </row>
    <row r="3" spans="1:12" ht="51.6" customHeight="1" x14ac:dyDescent="0.3">
      <c r="A3" s="5"/>
      <c r="B3" s="10" t="s">
        <v>69</v>
      </c>
      <c r="C3" s="10"/>
      <c r="D3" s="10"/>
      <c r="E3" s="10"/>
      <c r="F3" s="10"/>
      <c r="G3" s="10"/>
    </row>
    <row r="4" spans="1:12" ht="13.8" hidden="1" customHeight="1" x14ac:dyDescent="0.3">
      <c r="A4" s="4"/>
      <c r="B4" s="4"/>
      <c r="C4" s="4"/>
      <c r="D4" s="4"/>
      <c r="E4" s="4"/>
      <c r="F4" s="4"/>
      <c r="G4" s="4"/>
    </row>
    <row r="5" spans="1:12" ht="70.8" customHeight="1" x14ac:dyDescent="0.3">
      <c r="A5" s="11" t="s">
        <v>0</v>
      </c>
      <c r="B5" s="12" t="s">
        <v>101</v>
      </c>
      <c r="C5" s="11" t="s">
        <v>102</v>
      </c>
      <c r="D5" s="11" t="s">
        <v>103</v>
      </c>
      <c r="E5" s="11" t="s">
        <v>104</v>
      </c>
      <c r="F5" s="11" t="s">
        <v>21</v>
      </c>
      <c r="G5" s="13" t="s">
        <v>105</v>
      </c>
      <c r="H5" s="14" t="s">
        <v>106</v>
      </c>
    </row>
    <row r="6" spans="1:12" ht="14.4" customHeight="1" x14ac:dyDescent="0.3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5">
        <v>8</v>
      </c>
    </row>
    <row r="7" spans="1:12" s="19" customFormat="1" x14ac:dyDescent="0.4">
      <c r="A7" s="16"/>
      <c r="B7" s="17" t="s">
        <v>99</v>
      </c>
      <c r="C7" s="17" t="s">
        <v>82</v>
      </c>
      <c r="D7" s="16"/>
      <c r="E7" s="16"/>
      <c r="F7" s="18"/>
      <c r="G7" s="2"/>
      <c r="H7" s="2"/>
      <c r="J7" s="63">
        <v>200.29754100735792</v>
      </c>
    </row>
    <row r="8" spans="1:12" s="19" customFormat="1" ht="34.799999999999997" x14ac:dyDescent="0.4">
      <c r="A8" s="16">
        <v>1</v>
      </c>
      <c r="B8" s="20" t="s">
        <v>83</v>
      </c>
      <c r="C8" s="21" t="s">
        <v>84</v>
      </c>
      <c r="D8" s="22" t="s">
        <v>2</v>
      </c>
      <c r="E8" s="1" t="s">
        <v>3</v>
      </c>
      <c r="F8" s="23" t="s">
        <v>72</v>
      </c>
      <c r="G8" s="23">
        <v>14.307</v>
      </c>
      <c r="H8" s="23">
        <f>G8*F8</f>
        <v>200.298</v>
      </c>
      <c r="J8" s="63"/>
      <c r="L8" s="65">
        <f>ROUND(G8,3)</f>
        <v>14.307</v>
      </c>
    </row>
    <row r="9" spans="1:12" x14ac:dyDescent="0.4">
      <c r="A9" s="16"/>
      <c r="B9" s="17" t="s">
        <v>86</v>
      </c>
      <c r="C9" s="17" t="s">
        <v>85</v>
      </c>
      <c r="D9" s="16"/>
      <c r="E9" s="16"/>
      <c r="F9" s="18"/>
      <c r="G9" s="2"/>
      <c r="H9" s="23"/>
      <c r="I9" s="62">
        <f>SUM(H10:H12)</f>
        <v>3378.2758299999996</v>
      </c>
      <c r="J9" s="64">
        <v>3377.9528971199243</v>
      </c>
      <c r="L9" s="65">
        <f t="shared" ref="L9:L56" si="0">ROUND(G9,3)</f>
        <v>0</v>
      </c>
    </row>
    <row r="10" spans="1:12" ht="54" x14ac:dyDescent="0.4">
      <c r="A10" s="16">
        <v>1</v>
      </c>
      <c r="B10" s="24" t="s">
        <v>109</v>
      </c>
      <c r="C10" s="21" t="s">
        <v>110</v>
      </c>
      <c r="D10" s="22" t="s">
        <v>111</v>
      </c>
      <c r="E10" s="1" t="s">
        <v>112</v>
      </c>
      <c r="F10" s="2">
        <v>110.55</v>
      </c>
      <c r="G10" s="2">
        <v>9.6649999999999991</v>
      </c>
      <c r="H10" s="23">
        <f t="shared" ref="H9:H56" si="1">G10*F10</f>
        <v>1068.4657499999998</v>
      </c>
      <c r="J10" s="64"/>
      <c r="L10" s="65">
        <f t="shared" si="0"/>
        <v>9.6649999999999991</v>
      </c>
    </row>
    <row r="11" spans="1:12" ht="54" x14ac:dyDescent="0.4">
      <c r="A11" s="16">
        <v>2</v>
      </c>
      <c r="B11" s="24" t="s">
        <v>113</v>
      </c>
      <c r="C11" s="21" t="s">
        <v>114</v>
      </c>
      <c r="D11" s="22" t="s">
        <v>111</v>
      </c>
      <c r="E11" s="1" t="s">
        <v>112</v>
      </c>
      <c r="F11" s="2">
        <v>996</v>
      </c>
      <c r="G11" s="2">
        <v>2.3149999999999999</v>
      </c>
      <c r="H11" s="23">
        <f t="shared" si="1"/>
        <v>2305.7399999999998</v>
      </c>
      <c r="J11" s="64"/>
      <c r="L11" s="65">
        <f t="shared" si="0"/>
        <v>2.3149999999999999</v>
      </c>
    </row>
    <row r="12" spans="1:12" ht="52.2" x14ac:dyDescent="0.4">
      <c r="A12" s="16">
        <v>3</v>
      </c>
      <c r="B12" s="24" t="s">
        <v>62</v>
      </c>
      <c r="C12" s="21" t="s">
        <v>61</v>
      </c>
      <c r="D12" s="22" t="s">
        <v>111</v>
      </c>
      <c r="E12" s="1" t="s">
        <v>112</v>
      </c>
      <c r="F12" s="2">
        <v>3.68</v>
      </c>
      <c r="G12" s="2">
        <v>1.1060000000000001</v>
      </c>
      <c r="H12" s="23">
        <f t="shared" si="1"/>
        <v>4.0700800000000008</v>
      </c>
      <c r="J12" s="64"/>
      <c r="L12" s="65">
        <f t="shared" si="0"/>
        <v>1.1060000000000001</v>
      </c>
    </row>
    <row r="13" spans="1:12" x14ac:dyDescent="0.4">
      <c r="A13" s="16"/>
      <c r="B13" s="25" t="s">
        <v>87</v>
      </c>
      <c r="C13" s="25" t="s">
        <v>88</v>
      </c>
      <c r="D13" s="1"/>
      <c r="E13" s="1"/>
      <c r="F13" s="2"/>
      <c r="G13" s="2"/>
      <c r="H13" s="23"/>
      <c r="I13" s="62">
        <f>SUM(H14:H17)</f>
        <v>17310.183570000001</v>
      </c>
      <c r="J13" s="64">
        <v>17310.03621882727</v>
      </c>
      <c r="L13" s="65">
        <f t="shared" si="0"/>
        <v>0</v>
      </c>
    </row>
    <row r="14" spans="1:12" ht="54" x14ac:dyDescent="0.4">
      <c r="A14" s="16">
        <v>1</v>
      </c>
      <c r="B14" s="21" t="s">
        <v>115</v>
      </c>
      <c r="C14" s="26" t="s">
        <v>116</v>
      </c>
      <c r="D14" s="22" t="s">
        <v>13</v>
      </c>
      <c r="E14" s="1" t="s">
        <v>11</v>
      </c>
      <c r="F14" s="2">
        <v>93.7</v>
      </c>
      <c r="G14" s="2">
        <v>6.2969999999999997</v>
      </c>
      <c r="H14" s="23">
        <f t="shared" si="1"/>
        <v>590.02890000000002</v>
      </c>
      <c r="J14" s="64"/>
      <c r="L14" s="65">
        <f t="shared" si="0"/>
        <v>6.2969999999999997</v>
      </c>
    </row>
    <row r="15" spans="1:12" ht="19.2" x14ac:dyDescent="0.4">
      <c r="A15" s="16">
        <v>2</v>
      </c>
      <c r="B15" s="21" t="s">
        <v>17</v>
      </c>
      <c r="C15" s="26" t="s">
        <v>16</v>
      </c>
      <c r="D15" s="22" t="s">
        <v>117</v>
      </c>
      <c r="E15" s="1" t="s">
        <v>118</v>
      </c>
      <c r="F15" s="2">
        <v>2069.0700000000002</v>
      </c>
      <c r="G15" s="2">
        <v>1.9410000000000001</v>
      </c>
      <c r="H15" s="23">
        <f t="shared" si="1"/>
        <v>4016.0648700000006</v>
      </c>
      <c r="J15" s="64"/>
      <c r="L15" s="65">
        <f t="shared" si="0"/>
        <v>1.9410000000000001</v>
      </c>
    </row>
    <row r="16" spans="1:12" ht="19.2" x14ac:dyDescent="0.4">
      <c r="A16" s="16">
        <v>3</v>
      </c>
      <c r="B16" s="21" t="s">
        <v>68</v>
      </c>
      <c r="C16" s="26" t="s">
        <v>1</v>
      </c>
      <c r="D16" s="22" t="s">
        <v>117</v>
      </c>
      <c r="E16" s="1" t="s">
        <v>118</v>
      </c>
      <c r="F16" s="2">
        <v>2069.0700000000002</v>
      </c>
      <c r="G16" s="2">
        <v>0.97499999999999998</v>
      </c>
      <c r="H16" s="23">
        <f t="shared" si="1"/>
        <v>2017.3432500000001</v>
      </c>
      <c r="J16" s="64"/>
      <c r="L16" s="65">
        <f t="shared" si="0"/>
        <v>0.97499999999999998</v>
      </c>
    </row>
    <row r="17" spans="1:12" ht="34.799999999999997" x14ac:dyDescent="0.4">
      <c r="A17" s="16">
        <v>4</v>
      </c>
      <c r="B17" s="21" t="s">
        <v>14</v>
      </c>
      <c r="C17" s="26" t="s">
        <v>67</v>
      </c>
      <c r="D17" s="22" t="s">
        <v>117</v>
      </c>
      <c r="E17" s="1" t="s">
        <v>118</v>
      </c>
      <c r="F17" s="2">
        <v>2069.0700000000002</v>
      </c>
      <c r="G17" s="2">
        <v>5.165</v>
      </c>
      <c r="H17" s="23">
        <f t="shared" si="1"/>
        <v>10686.746550000002</v>
      </c>
      <c r="J17" s="64"/>
      <c r="L17" s="65">
        <f t="shared" si="0"/>
        <v>5.165</v>
      </c>
    </row>
    <row r="18" spans="1:12" x14ac:dyDescent="0.4">
      <c r="A18" s="16"/>
      <c r="B18" s="25" t="s">
        <v>90</v>
      </c>
      <c r="C18" s="25" t="s">
        <v>89</v>
      </c>
      <c r="D18" s="1"/>
      <c r="E18" s="1"/>
      <c r="F18" s="2"/>
      <c r="G18" s="2"/>
      <c r="H18" s="23"/>
      <c r="I18" s="62">
        <f>SUM(H19:H23)+I28</f>
        <v>3595.3988300000001</v>
      </c>
      <c r="J18" s="64">
        <v>3595.3067807820189</v>
      </c>
      <c r="L18" s="65">
        <f t="shared" si="0"/>
        <v>0</v>
      </c>
    </row>
    <row r="19" spans="1:12" ht="54" x14ac:dyDescent="0.4">
      <c r="A19" s="27">
        <v>1</v>
      </c>
      <c r="B19" s="26" t="s">
        <v>119</v>
      </c>
      <c r="C19" s="26" t="s">
        <v>120</v>
      </c>
      <c r="D19" s="22" t="s">
        <v>111</v>
      </c>
      <c r="E19" s="1" t="s">
        <v>112</v>
      </c>
      <c r="F19" s="22">
        <v>10</v>
      </c>
      <c r="G19" s="28">
        <v>9.7439999999999998</v>
      </c>
      <c r="H19" s="23">
        <f t="shared" si="1"/>
        <v>97.44</v>
      </c>
      <c r="J19" s="64"/>
      <c r="L19" s="65">
        <f t="shared" si="0"/>
        <v>9.7439999999999998</v>
      </c>
    </row>
    <row r="20" spans="1:12" ht="54" x14ac:dyDescent="0.4">
      <c r="A20" s="27">
        <v>2</v>
      </c>
      <c r="B20" s="26" t="s">
        <v>121</v>
      </c>
      <c r="C20" s="21" t="s">
        <v>122</v>
      </c>
      <c r="D20" s="22" t="s">
        <v>111</v>
      </c>
      <c r="E20" s="1" t="s">
        <v>112</v>
      </c>
      <c r="F20" s="22">
        <v>98</v>
      </c>
      <c r="G20" s="28">
        <v>2.403</v>
      </c>
      <c r="H20" s="23">
        <f t="shared" si="1"/>
        <v>235.494</v>
      </c>
      <c r="J20" s="64"/>
      <c r="L20" s="65">
        <f t="shared" si="0"/>
        <v>2.403</v>
      </c>
    </row>
    <row r="21" spans="1:12" ht="19.2" x14ac:dyDescent="0.4">
      <c r="A21" s="16">
        <v>3</v>
      </c>
      <c r="B21" s="21" t="s">
        <v>17</v>
      </c>
      <c r="C21" s="26" t="s">
        <v>18</v>
      </c>
      <c r="D21" s="22" t="s">
        <v>117</v>
      </c>
      <c r="E21" s="1" t="s">
        <v>118</v>
      </c>
      <c r="F21" s="2">
        <v>277.17</v>
      </c>
      <c r="G21" s="2">
        <v>1.9410000000000001</v>
      </c>
      <c r="H21" s="23">
        <f t="shared" si="1"/>
        <v>537.98697000000004</v>
      </c>
      <c r="J21" s="64"/>
      <c r="L21" s="65">
        <f t="shared" si="0"/>
        <v>1.9410000000000001</v>
      </c>
    </row>
    <row r="22" spans="1:12" ht="19.2" x14ac:dyDescent="0.4">
      <c r="A22" s="16">
        <v>4</v>
      </c>
      <c r="B22" s="21" t="s">
        <v>19</v>
      </c>
      <c r="C22" s="26" t="s">
        <v>1</v>
      </c>
      <c r="D22" s="22" t="s">
        <v>117</v>
      </c>
      <c r="E22" s="1" t="s">
        <v>118</v>
      </c>
      <c r="F22" s="2">
        <v>277.17</v>
      </c>
      <c r="G22" s="2">
        <v>0.97499999999999998</v>
      </c>
      <c r="H22" s="23">
        <f t="shared" si="1"/>
        <v>270.24074999999999</v>
      </c>
      <c r="J22" s="64"/>
      <c r="L22" s="65">
        <f t="shared" si="0"/>
        <v>0.97499999999999998</v>
      </c>
    </row>
    <row r="23" spans="1:12" ht="34.799999999999997" x14ac:dyDescent="0.4">
      <c r="A23" s="27">
        <v>5</v>
      </c>
      <c r="B23" s="26" t="s">
        <v>15</v>
      </c>
      <c r="C23" s="26" t="s">
        <v>7</v>
      </c>
      <c r="D23" s="22" t="s">
        <v>117</v>
      </c>
      <c r="E23" s="1" t="s">
        <v>118</v>
      </c>
      <c r="F23" s="2">
        <v>277.17</v>
      </c>
      <c r="G23" s="28">
        <v>5.165</v>
      </c>
      <c r="H23" s="23">
        <f t="shared" si="1"/>
        <v>1431.5830500000002</v>
      </c>
      <c r="J23" s="64"/>
      <c r="L23" s="65">
        <f t="shared" si="0"/>
        <v>5.165</v>
      </c>
    </row>
    <row r="24" spans="1:12" s="34" customFormat="1" x14ac:dyDescent="0.4">
      <c r="A24" s="18"/>
      <c r="B24" s="29" t="s">
        <v>92</v>
      </c>
      <c r="C24" s="30" t="s">
        <v>91</v>
      </c>
      <c r="D24" s="31"/>
      <c r="E24" s="31"/>
      <c r="F24" s="32"/>
      <c r="G24" s="33"/>
      <c r="H24" s="23"/>
      <c r="I24" s="67">
        <f>SUM(H25:H27)</f>
        <v>5486.299500000001</v>
      </c>
      <c r="J24" s="68">
        <v>5486.431401257094</v>
      </c>
      <c r="L24" s="65">
        <f t="shared" si="0"/>
        <v>0</v>
      </c>
    </row>
    <row r="25" spans="1:12" s="34" customFormat="1" ht="19.2" x14ac:dyDescent="0.4">
      <c r="A25" s="35">
        <v>1</v>
      </c>
      <c r="B25" s="36" t="s">
        <v>23</v>
      </c>
      <c r="C25" s="36" t="s">
        <v>9</v>
      </c>
      <c r="D25" s="37" t="s">
        <v>123</v>
      </c>
      <c r="E25" s="2" t="s">
        <v>124</v>
      </c>
      <c r="F25" s="38" t="s">
        <v>70</v>
      </c>
      <c r="G25" s="37">
        <v>11.65</v>
      </c>
      <c r="H25" s="23">
        <f t="shared" si="1"/>
        <v>283.2115</v>
      </c>
      <c r="J25" s="68"/>
      <c r="L25" s="65">
        <f t="shared" si="0"/>
        <v>11.65</v>
      </c>
    </row>
    <row r="26" spans="1:12" s="34" customFormat="1" x14ac:dyDescent="0.4">
      <c r="A26" s="35">
        <v>2</v>
      </c>
      <c r="B26" s="36" t="s">
        <v>24</v>
      </c>
      <c r="C26" s="36" t="s">
        <v>25</v>
      </c>
      <c r="D26" s="22" t="s">
        <v>13</v>
      </c>
      <c r="E26" s="1" t="s">
        <v>11</v>
      </c>
      <c r="F26" s="38" t="s">
        <v>71</v>
      </c>
      <c r="G26" s="37">
        <v>12.493</v>
      </c>
      <c r="H26" s="23">
        <f t="shared" si="1"/>
        <v>4672.3820000000005</v>
      </c>
      <c r="J26" s="68"/>
      <c r="L26" s="65">
        <f t="shared" si="0"/>
        <v>12.493</v>
      </c>
    </row>
    <row r="27" spans="1:12" s="43" customFormat="1" ht="19.2" x14ac:dyDescent="0.4">
      <c r="A27" s="39">
        <v>3</v>
      </c>
      <c r="B27" s="40" t="s">
        <v>12</v>
      </c>
      <c r="C27" s="41" t="s">
        <v>10</v>
      </c>
      <c r="D27" s="37" t="s">
        <v>125</v>
      </c>
      <c r="E27" s="42" t="s">
        <v>126</v>
      </c>
      <c r="F27" s="38" t="s">
        <v>71</v>
      </c>
      <c r="G27" s="2">
        <v>1.419</v>
      </c>
      <c r="H27" s="23">
        <f t="shared" si="1"/>
        <v>530.70600000000002</v>
      </c>
      <c r="J27" s="68"/>
      <c r="L27" s="65">
        <f t="shared" si="0"/>
        <v>1.419</v>
      </c>
    </row>
    <row r="28" spans="1:12" s="19" customFormat="1" ht="50.4" x14ac:dyDescent="0.4">
      <c r="A28" s="44"/>
      <c r="B28" s="30" t="s">
        <v>93</v>
      </c>
      <c r="C28" s="30" t="s">
        <v>94</v>
      </c>
      <c r="D28" s="37"/>
      <c r="E28" s="37"/>
      <c r="F28" s="37"/>
      <c r="G28" s="45"/>
      <c r="H28" s="23"/>
      <c r="I28" s="65">
        <f>SUM(H29:H45)</f>
        <v>1022.6540600000001</v>
      </c>
      <c r="J28" s="63"/>
      <c r="L28" s="65">
        <f t="shared" si="0"/>
        <v>0</v>
      </c>
    </row>
    <row r="29" spans="1:12" s="34" customFormat="1" x14ac:dyDescent="0.4">
      <c r="A29" s="18">
        <v>1</v>
      </c>
      <c r="B29" s="46" t="s">
        <v>26</v>
      </c>
      <c r="C29" s="46" t="s">
        <v>27</v>
      </c>
      <c r="D29" s="31"/>
      <c r="E29" s="31"/>
      <c r="F29" s="31"/>
      <c r="G29" s="47"/>
      <c r="H29" s="23"/>
      <c r="J29" s="66"/>
      <c r="L29" s="65">
        <f t="shared" si="0"/>
        <v>0</v>
      </c>
    </row>
    <row r="30" spans="1:12" s="34" customFormat="1" ht="19.2" x14ac:dyDescent="0.4">
      <c r="A30" s="18">
        <v>2</v>
      </c>
      <c r="B30" s="46" t="s">
        <v>28</v>
      </c>
      <c r="C30" s="46" t="s">
        <v>9</v>
      </c>
      <c r="D30" s="31" t="s">
        <v>123</v>
      </c>
      <c r="E30" s="31" t="s">
        <v>124</v>
      </c>
      <c r="F30" s="31" t="s">
        <v>73</v>
      </c>
      <c r="G30" s="47">
        <v>11.65</v>
      </c>
      <c r="H30" s="23">
        <f t="shared" si="1"/>
        <v>11.417</v>
      </c>
      <c r="J30" s="66"/>
      <c r="L30" s="65">
        <f t="shared" si="0"/>
        <v>11.65</v>
      </c>
    </row>
    <row r="31" spans="1:12" s="34" customFormat="1" ht="19.2" x14ac:dyDescent="0.4">
      <c r="A31" s="18">
        <v>3</v>
      </c>
      <c r="B31" s="46" t="s">
        <v>22</v>
      </c>
      <c r="C31" s="46" t="s">
        <v>29</v>
      </c>
      <c r="D31" s="31" t="s">
        <v>123</v>
      </c>
      <c r="E31" s="31" t="s">
        <v>124</v>
      </c>
      <c r="F31" s="31" t="s">
        <v>74</v>
      </c>
      <c r="G31" s="47">
        <v>131.67699999999999</v>
      </c>
      <c r="H31" s="23">
        <f t="shared" si="1"/>
        <v>152.74531999999999</v>
      </c>
      <c r="J31" s="66"/>
      <c r="L31" s="65">
        <f t="shared" si="0"/>
        <v>131.67699999999999</v>
      </c>
    </row>
    <row r="32" spans="1:12" s="34" customFormat="1" ht="19.2" x14ac:dyDescent="0.4">
      <c r="A32" s="18">
        <v>4</v>
      </c>
      <c r="B32" s="46" t="s">
        <v>30</v>
      </c>
      <c r="C32" s="46" t="s">
        <v>31</v>
      </c>
      <c r="D32" s="31" t="s">
        <v>125</v>
      </c>
      <c r="E32" s="31" t="s">
        <v>126</v>
      </c>
      <c r="F32" s="31" t="s">
        <v>75</v>
      </c>
      <c r="G32" s="47">
        <v>1.419</v>
      </c>
      <c r="H32" s="23">
        <f t="shared" si="1"/>
        <v>9.9329999999999998</v>
      </c>
      <c r="J32" s="66"/>
      <c r="L32" s="65">
        <f t="shared" si="0"/>
        <v>1.419</v>
      </c>
    </row>
    <row r="33" spans="1:12" s="34" customFormat="1" x14ac:dyDescent="0.4">
      <c r="A33" s="18">
        <v>5</v>
      </c>
      <c r="B33" s="46" t="s">
        <v>32</v>
      </c>
      <c r="C33" s="46" t="s">
        <v>33</v>
      </c>
      <c r="D33" s="31"/>
      <c r="E33" s="31"/>
      <c r="F33" s="31"/>
      <c r="G33" s="47"/>
      <c r="H33" s="23"/>
      <c r="J33" s="66"/>
      <c r="L33" s="65">
        <f t="shared" si="0"/>
        <v>0</v>
      </c>
    </row>
    <row r="34" spans="1:12" s="34" customFormat="1" x14ac:dyDescent="0.4">
      <c r="A34" s="18">
        <v>6</v>
      </c>
      <c r="B34" s="46" t="s">
        <v>34</v>
      </c>
      <c r="C34" s="46" t="s">
        <v>35</v>
      </c>
      <c r="D34" s="31" t="s">
        <v>142</v>
      </c>
      <c r="E34" s="31" t="s">
        <v>143</v>
      </c>
      <c r="F34" s="31" t="s">
        <v>134</v>
      </c>
      <c r="G34" s="47">
        <v>0.47899999999999998</v>
      </c>
      <c r="H34" s="23">
        <f t="shared" si="1"/>
        <v>19.653369999999999</v>
      </c>
      <c r="J34" s="66"/>
      <c r="L34" s="65">
        <f t="shared" si="0"/>
        <v>0.47899999999999998</v>
      </c>
    </row>
    <row r="35" spans="1:12" s="34" customFormat="1" x14ac:dyDescent="0.4">
      <c r="A35" s="18">
        <v>7</v>
      </c>
      <c r="B35" s="46" t="s">
        <v>36</v>
      </c>
      <c r="C35" s="46" t="s">
        <v>37</v>
      </c>
      <c r="D35" s="31" t="s">
        <v>142</v>
      </c>
      <c r="E35" s="31" t="s">
        <v>143</v>
      </c>
      <c r="F35" s="31" t="s">
        <v>135</v>
      </c>
      <c r="G35" s="47">
        <v>0.53</v>
      </c>
      <c r="H35" s="23">
        <f t="shared" si="1"/>
        <v>14.654500000000001</v>
      </c>
      <c r="J35" s="66"/>
      <c r="L35" s="65">
        <f t="shared" si="0"/>
        <v>0.53</v>
      </c>
    </row>
    <row r="36" spans="1:12" s="34" customFormat="1" x14ac:dyDescent="0.4">
      <c r="A36" s="18">
        <v>8</v>
      </c>
      <c r="B36" s="46" t="s">
        <v>38</v>
      </c>
      <c r="C36" s="46" t="s">
        <v>39</v>
      </c>
      <c r="D36" s="31" t="s">
        <v>142</v>
      </c>
      <c r="E36" s="31" t="s">
        <v>143</v>
      </c>
      <c r="F36" s="31" t="s">
        <v>136</v>
      </c>
      <c r="G36" s="47">
        <v>0.47899999999999998</v>
      </c>
      <c r="H36" s="23">
        <f t="shared" si="1"/>
        <v>14.74841</v>
      </c>
      <c r="J36" s="66"/>
      <c r="L36" s="65">
        <f t="shared" si="0"/>
        <v>0.47899999999999998</v>
      </c>
    </row>
    <row r="37" spans="1:12" s="34" customFormat="1" x14ac:dyDescent="0.4">
      <c r="A37" s="18">
        <v>9</v>
      </c>
      <c r="B37" s="46" t="s">
        <v>40</v>
      </c>
      <c r="C37" s="46" t="s">
        <v>41</v>
      </c>
      <c r="D37" s="31" t="s">
        <v>142</v>
      </c>
      <c r="E37" s="31" t="s">
        <v>143</v>
      </c>
      <c r="F37" s="31" t="s">
        <v>137</v>
      </c>
      <c r="G37" s="47">
        <v>0.47899999999999998</v>
      </c>
      <c r="H37" s="23">
        <f t="shared" si="1"/>
        <v>23.820669999999996</v>
      </c>
      <c r="J37" s="66"/>
      <c r="L37" s="65">
        <f t="shared" si="0"/>
        <v>0.47899999999999998</v>
      </c>
    </row>
    <row r="38" spans="1:12" s="34" customFormat="1" x14ac:dyDescent="0.4">
      <c r="A38" s="18">
        <v>10</v>
      </c>
      <c r="B38" s="48" t="s">
        <v>42</v>
      </c>
      <c r="C38" s="48" t="s">
        <v>43</v>
      </c>
      <c r="D38" s="31"/>
      <c r="E38" s="31"/>
      <c r="F38" s="31"/>
      <c r="G38" s="47"/>
      <c r="H38" s="23"/>
      <c r="J38" s="66"/>
      <c r="L38" s="65">
        <f t="shared" si="0"/>
        <v>0</v>
      </c>
    </row>
    <row r="39" spans="1:12" s="34" customFormat="1" x14ac:dyDescent="0.4">
      <c r="A39" s="18">
        <v>11</v>
      </c>
      <c r="B39" s="46" t="s">
        <v>44</v>
      </c>
      <c r="C39" s="46" t="s">
        <v>45</v>
      </c>
      <c r="D39" s="31" t="s">
        <v>142</v>
      </c>
      <c r="E39" s="31" t="s">
        <v>143</v>
      </c>
      <c r="F39" s="31" t="s">
        <v>138</v>
      </c>
      <c r="G39" s="47">
        <v>1.083</v>
      </c>
      <c r="H39" s="23">
        <f t="shared" si="1"/>
        <v>224.09435999999997</v>
      </c>
      <c r="J39" s="66"/>
      <c r="L39" s="65">
        <f t="shared" si="0"/>
        <v>1.083</v>
      </c>
    </row>
    <row r="40" spans="1:12" s="34" customFormat="1" x14ac:dyDescent="0.4">
      <c r="A40" s="18">
        <v>12</v>
      </c>
      <c r="B40" s="46" t="s">
        <v>46</v>
      </c>
      <c r="C40" s="46" t="s">
        <v>47</v>
      </c>
      <c r="D40" s="31" t="s">
        <v>142</v>
      </c>
      <c r="E40" s="31" t="s">
        <v>143</v>
      </c>
      <c r="F40" s="31" t="s">
        <v>139</v>
      </c>
      <c r="G40" s="47">
        <v>1.083</v>
      </c>
      <c r="H40" s="23">
        <f t="shared" si="1"/>
        <v>172.76016000000001</v>
      </c>
      <c r="J40" s="66"/>
      <c r="L40" s="65">
        <f t="shared" si="0"/>
        <v>1.083</v>
      </c>
    </row>
    <row r="41" spans="1:12" s="34" customFormat="1" x14ac:dyDescent="0.4">
      <c r="A41" s="18">
        <v>13</v>
      </c>
      <c r="B41" s="46" t="s">
        <v>48</v>
      </c>
      <c r="C41" s="46" t="s">
        <v>49</v>
      </c>
      <c r="D41" s="31" t="s">
        <v>142</v>
      </c>
      <c r="E41" s="31" t="s">
        <v>143</v>
      </c>
      <c r="F41" s="31" t="s">
        <v>140</v>
      </c>
      <c r="G41" s="47">
        <v>1.083</v>
      </c>
      <c r="H41" s="23">
        <f t="shared" si="1"/>
        <v>78.051809999999989</v>
      </c>
      <c r="J41" s="66"/>
      <c r="L41" s="65">
        <f t="shared" si="0"/>
        <v>1.083</v>
      </c>
    </row>
    <row r="42" spans="1:12" s="34" customFormat="1" x14ac:dyDescent="0.4">
      <c r="A42" s="18">
        <v>14</v>
      </c>
      <c r="B42" s="46" t="s">
        <v>50</v>
      </c>
      <c r="C42" s="46" t="s">
        <v>51</v>
      </c>
      <c r="D42" s="31" t="s">
        <v>142</v>
      </c>
      <c r="E42" s="31" t="s">
        <v>143</v>
      </c>
      <c r="F42" s="31" t="s">
        <v>141</v>
      </c>
      <c r="G42" s="47">
        <v>1.083</v>
      </c>
      <c r="H42" s="23">
        <f t="shared" si="1"/>
        <v>283.74599999999998</v>
      </c>
      <c r="J42" s="66"/>
      <c r="L42" s="65">
        <f t="shared" si="0"/>
        <v>1.083</v>
      </c>
    </row>
    <row r="43" spans="1:12" s="34" customFormat="1" ht="34.799999999999997" x14ac:dyDescent="0.4">
      <c r="A43" s="18">
        <v>15</v>
      </c>
      <c r="B43" s="46" t="s">
        <v>52</v>
      </c>
      <c r="C43" s="46" t="s">
        <v>53</v>
      </c>
      <c r="D43" s="31" t="s">
        <v>123</v>
      </c>
      <c r="E43" s="31" t="s">
        <v>124</v>
      </c>
      <c r="F43" s="31" t="s">
        <v>73</v>
      </c>
      <c r="G43" s="47">
        <v>7.5730000000000004</v>
      </c>
      <c r="H43" s="23">
        <f t="shared" si="1"/>
        <v>7.4215400000000002</v>
      </c>
      <c r="J43" s="66"/>
      <c r="L43" s="65">
        <f t="shared" si="0"/>
        <v>7.5730000000000004</v>
      </c>
    </row>
    <row r="44" spans="1:12" s="34" customFormat="1" ht="54" x14ac:dyDescent="0.4">
      <c r="A44" s="18">
        <v>16</v>
      </c>
      <c r="B44" s="46" t="s">
        <v>127</v>
      </c>
      <c r="C44" s="46" t="s">
        <v>54</v>
      </c>
      <c r="D44" s="31" t="s">
        <v>123</v>
      </c>
      <c r="E44" s="31" t="s">
        <v>124</v>
      </c>
      <c r="F44" s="31" t="s">
        <v>76</v>
      </c>
      <c r="G44" s="47">
        <v>2.4039999999999999</v>
      </c>
      <c r="H44" s="23">
        <f t="shared" si="1"/>
        <v>7.0677599999999998</v>
      </c>
      <c r="J44" s="66"/>
      <c r="L44" s="65">
        <f t="shared" si="0"/>
        <v>2.4039999999999999</v>
      </c>
    </row>
    <row r="45" spans="1:12" s="34" customFormat="1" ht="19.2" x14ac:dyDescent="0.4">
      <c r="A45" s="18">
        <v>17</v>
      </c>
      <c r="B45" s="46" t="s">
        <v>55</v>
      </c>
      <c r="C45" s="46" t="s">
        <v>8</v>
      </c>
      <c r="D45" s="31" t="s">
        <v>123</v>
      </c>
      <c r="E45" s="31" t="s">
        <v>124</v>
      </c>
      <c r="F45" s="31" t="s">
        <v>73</v>
      </c>
      <c r="G45" s="47">
        <v>2.5920000000000001</v>
      </c>
      <c r="H45" s="23">
        <f t="shared" si="1"/>
        <v>2.5401600000000002</v>
      </c>
      <c r="J45" s="66"/>
      <c r="L45" s="65">
        <f t="shared" si="0"/>
        <v>2.5920000000000001</v>
      </c>
    </row>
    <row r="46" spans="1:12" s="34" customFormat="1" x14ac:dyDescent="0.4">
      <c r="A46" s="18"/>
      <c r="B46" s="49" t="s">
        <v>96</v>
      </c>
      <c r="C46" s="50" t="s">
        <v>95</v>
      </c>
      <c r="D46" s="50"/>
      <c r="E46" s="47"/>
      <c r="F46" s="51"/>
      <c r="G46" s="47"/>
      <c r="H46" s="23"/>
      <c r="I46" s="67">
        <f>SUM(H47:H51)</f>
        <v>10075.210099999998</v>
      </c>
      <c r="J46" s="68">
        <v>10075.643183761767</v>
      </c>
      <c r="L46" s="65">
        <f t="shared" si="0"/>
        <v>0</v>
      </c>
    </row>
    <row r="47" spans="1:12" s="34" customFormat="1" ht="55.8" x14ac:dyDescent="0.4">
      <c r="A47" s="18">
        <v>1</v>
      </c>
      <c r="B47" s="52" t="s">
        <v>128</v>
      </c>
      <c r="C47" s="52" t="s">
        <v>129</v>
      </c>
      <c r="D47" s="53" t="s">
        <v>20</v>
      </c>
      <c r="E47" s="47" t="s">
        <v>11</v>
      </c>
      <c r="F47" s="51" t="s">
        <v>77</v>
      </c>
      <c r="G47" s="47">
        <v>16.966999999999999</v>
      </c>
      <c r="H47" s="23">
        <f t="shared" si="1"/>
        <v>5292.0072999999993</v>
      </c>
      <c r="J47" s="68"/>
      <c r="L47" s="65">
        <f t="shared" si="0"/>
        <v>16.966999999999999</v>
      </c>
    </row>
    <row r="48" spans="1:12" s="34" customFormat="1" ht="90.6" x14ac:dyDescent="0.4">
      <c r="A48" s="18">
        <v>2</v>
      </c>
      <c r="B48" s="52" t="s">
        <v>130</v>
      </c>
      <c r="C48" s="52" t="s">
        <v>131</v>
      </c>
      <c r="D48" s="53" t="s">
        <v>20</v>
      </c>
      <c r="E48" s="47" t="s">
        <v>11</v>
      </c>
      <c r="F48" s="51" t="s">
        <v>77</v>
      </c>
      <c r="G48" s="47">
        <v>8.4390000000000001</v>
      </c>
      <c r="H48" s="23">
        <f t="shared" si="1"/>
        <v>2632.1241</v>
      </c>
      <c r="J48" s="68"/>
      <c r="L48" s="65">
        <f t="shared" si="0"/>
        <v>8.4390000000000001</v>
      </c>
    </row>
    <row r="49" spans="1:12" s="34" customFormat="1" ht="90.6" x14ac:dyDescent="0.4">
      <c r="A49" s="35">
        <v>3</v>
      </c>
      <c r="B49" s="52" t="s">
        <v>132</v>
      </c>
      <c r="C49" s="52" t="s">
        <v>133</v>
      </c>
      <c r="D49" s="53" t="s">
        <v>13</v>
      </c>
      <c r="E49" s="47" t="s">
        <v>11</v>
      </c>
      <c r="F49" s="54" t="s">
        <v>78</v>
      </c>
      <c r="G49" s="33">
        <v>8.4390000000000001</v>
      </c>
      <c r="H49" s="23">
        <f t="shared" si="1"/>
        <v>183.12629999999999</v>
      </c>
      <c r="J49" s="68"/>
      <c r="L49" s="65">
        <f t="shared" si="0"/>
        <v>8.4390000000000001</v>
      </c>
    </row>
    <row r="50" spans="1:12" s="34" customFormat="1" ht="19.2" x14ac:dyDescent="0.4">
      <c r="A50" s="18">
        <v>4</v>
      </c>
      <c r="B50" s="52" t="s">
        <v>63</v>
      </c>
      <c r="C50" s="52" t="s">
        <v>64</v>
      </c>
      <c r="D50" s="53" t="s">
        <v>125</v>
      </c>
      <c r="E50" s="53" t="s">
        <v>126</v>
      </c>
      <c r="F50" s="51" t="s">
        <v>79</v>
      </c>
      <c r="G50" s="47">
        <v>9.6359999999999992</v>
      </c>
      <c r="H50" s="23">
        <f t="shared" si="1"/>
        <v>1535.9784</v>
      </c>
      <c r="J50" s="68"/>
      <c r="L50" s="65">
        <f t="shared" si="0"/>
        <v>9.6359999999999992</v>
      </c>
    </row>
    <row r="51" spans="1:12" s="34" customFormat="1" ht="34.799999999999997" x14ac:dyDescent="0.4">
      <c r="A51" s="18">
        <v>5</v>
      </c>
      <c r="B51" s="52" t="s">
        <v>66</v>
      </c>
      <c r="C51" s="52" t="s">
        <v>65</v>
      </c>
      <c r="D51" s="53" t="s">
        <v>125</v>
      </c>
      <c r="E51" s="53" t="s">
        <v>126</v>
      </c>
      <c r="F51" s="51" t="s">
        <v>79</v>
      </c>
      <c r="G51" s="47">
        <v>2.71</v>
      </c>
      <c r="H51" s="23">
        <f t="shared" si="1"/>
        <v>431.97399999999999</v>
      </c>
      <c r="J51" s="68"/>
      <c r="L51" s="65">
        <f t="shared" si="0"/>
        <v>2.71</v>
      </c>
    </row>
    <row r="52" spans="1:12" s="43" customFormat="1" x14ac:dyDescent="0.4">
      <c r="A52" s="18"/>
      <c r="B52" s="30" t="s">
        <v>98</v>
      </c>
      <c r="C52" s="30" t="s">
        <v>97</v>
      </c>
      <c r="D52" s="37"/>
      <c r="E52" s="2"/>
      <c r="F52" s="23"/>
      <c r="G52" s="2"/>
      <c r="H52" s="23"/>
      <c r="I52" s="69">
        <f>SUM(H53:H56)</f>
        <v>182.57461999999998</v>
      </c>
      <c r="J52" s="68">
        <v>182.5719612504177</v>
      </c>
      <c r="L52" s="65">
        <f t="shared" si="0"/>
        <v>0</v>
      </c>
    </row>
    <row r="53" spans="1:12" s="43" customFormat="1" ht="34.799999999999997" x14ac:dyDescent="0.4">
      <c r="A53" s="18">
        <v>1</v>
      </c>
      <c r="B53" s="24" t="s">
        <v>56</v>
      </c>
      <c r="C53" s="24" t="s">
        <v>57</v>
      </c>
      <c r="D53" s="37"/>
      <c r="E53" s="37"/>
      <c r="F53" s="23"/>
      <c r="G53" s="2"/>
      <c r="H53" s="23"/>
      <c r="J53" s="68"/>
      <c r="L53" s="65">
        <f t="shared" si="0"/>
        <v>0</v>
      </c>
    </row>
    <row r="54" spans="1:12" s="34" customFormat="1" x14ac:dyDescent="0.4">
      <c r="A54" s="18">
        <v>2</v>
      </c>
      <c r="B54" s="24" t="s">
        <v>4</v>
      </c>
      <c r="C54" s="24" t="s">
        <v>5</v>
      </c>
      <c r="D54" s="37" t="s">
        <v>2</v>
      </c>
      <c r="E54" s="37" t="s">
        <v>3</v>
      </c>
      <c r="F54" s="23" t="s">
        <v>80</v>
      </c>
      <c r="G54" s="2">
        <v>32.627000000000002</v>
      </c>
      <c r="H54" s="23">
        <f t="shared" si="1"/>
        <v>97.881</v>
      </c>
      <c r="J54" s="68"/>
      <c r="L54" s="65">
        <f t="shared" si="0"/>
        <v>32.627000000000002</v>
      </c>
    </row>
    <row r="55" spans="1:12" s="43" customFormat="1" x14ac:dyDescent="0.4">
      <c r="A55" s="18">
        <v>3</v>
      </c>
      <c r="B55" s="55" t="s">
        <v>58</v>
      </c>
      <c r="C55" s="55" t="s">
        <v>59</v>
      </c>
      <c r="D55" s="53" t="s">
        <v>13</v>
      </c>
      <c r="E55" s="47" t="s">
        <v>11</v>
      </c>
      <c r="F55" s="23" t="s">
        <v>144</v>
      </c>
      <c r="G55" s="2">
        <v>6.4050000000000002</v>
      </c>
      <c r="H55" s="23">
        <f t="shared" si="1"/>
        <v>67.252499999999998</v>
      </c>
      <c r="J55" s="68"/>
      <c r="L55" s="65">
        <f t="shared" si="0"/>
        <v>6.4050000000000002</v>
      </c>
    </row>
    <row r="56" spans="1:12" s="43" customFormat="1" ht="19.2" x14ac:dyDescent="0.4">
      <c r="A56" s="18">
        <v>4</v>
      </c>
      <c r="B56" s="55" t="s">
        <v>60</v>
      </c>
      <c r="C56" s="55" t="s">
        <v>6</v>
      </c>
      <c r="D56" s="37" t="s">
        <v>123</v>
      </c>
      <c r="E56" s="2" t="s">
        <v>124</v>
      </c>
      <c r="F56" s="23" t="s">
        <v>81</v>
      </c>
      <c r="G56" s="2">
        <v>57.183999999999997</v>
      </c>
      <c r="H56" s="23">
        <f t="shared" si="1"/>
        <v>17.441119999999998</v>
      </c>
      <c r="J56" s="68"/>
      <c r="L56" s="65">
        <f t="shared" si="0"/>
        <v>57.183999999999997</v>
      </c>
    </row>
    <row r="57" spans="1:12" s="43" customFormat="1" ht="47.4" customHeight="1" x14ac:dyDescent="0.4">
      <c r="A57" s="56" t="s">
        <v>108</v>
      </c>
      <c r="B57" s="57"/>
      <c r="C57" s="57"/>
      <c r="D57" s="57"/>
      <c r="E57" s="57"/>
      <c r="F57" s="57"/>
      <c r="G57" s="57"/>
      <c r="H57" s="58">
        <f>SUM(H8:H56)</f>
        <v>40228.240450000019</v>
      </c>
    </row>
    <row r="58" spans="1:12" ht="20.100000000000001" customHeight="1" x14ac:dyDescent="0.3">
      <c r="A58" s="5"/>
      <c r="B58" s="6"/>
      <c r="C58" s="3"/>
      <c r="D58" s="3"/>
      <c r="E58" s="3"/>
      <c r="F58" s="3"/>
      <c r="G58" s="6"/>
    </row>
    <row r="59" spans="1:12" ht="20.100000000000001" customHeight="1" x14ac:dyDescent="0.3">
      <c r="A59" s="5"/>
      <c r="B59" s="6"/>
      <c r="C59" s="59"/>
      <c r="D59" s="7"/>
      <c r="E59" s="7"/>
      <c r="F59" s="59"/>
      <c r="G59" s="59"/>
    </row>
    <row r="60" spans="1:12" ht="20.100000000000001" customHeight="1" x14ac:dyDescent="0.3">
      <c r="A60" s="5"/>
      <c r="B60" s="6"/>
      <c r="C60" s="4" t="s">
        <v>107</v>
      </c>
      <c r="D60" s="4"/>
      <c r="E60" s="4"/>
      <c r="F60" s="4"/>
      <c r="G60" s="4"/>
    </row>
    <row r="61" spans="1:12" ht="20.100000000000001" customHeight="1" x14ac:dyDescent="0.3">
      <c r="A61" s="5"/>
      <c r="B61" s="6"/>
      <c r="C61" s="6"/>
      <c r="D61" s="7"/>
      <c r="E61" s="7"/>
      <c r="F61" s="6"/>
      <c r="G61" s="6"/>
    </row>
    <row r="62" spans="1:12" ht="20.100000000000001" customHeight="1" x14ac:dyDescent="0.3">
      <c r="A62" s="5"/>
      <c r="B62" s="6"/>
    </row>
    <row r="63" spans="1:12" ht="20.100000000000001" customHeight="1" x14ac:dyDescent="0.3">
      <c r="A63" s="5"/>
      <c r="B63" s="6"/>
      <c r="G63" s="70">
        <f>H63-H57</f>
        <v>-4.6599416964454576E-4</v>
      </c>
      <c r="H63" s="71">
        <v>40228.23998400585</v>
      </c>
    </row>
    <row r="64" spans="1:12" ht="20.100000000000001" customHeight="1" x14ac:dyDescent="0.3">
      <c r="A64" s="5"/>
      <c r="B64" s="6"/>
    </row>
    <row r="65" spans="1:2" ht="20.100000000000001" customHeight="1" x14ac:dyDescent="0.3">
      <c r="A65" s="5"/>
      <c r="B65" s="6"/>
    </row>
    <row r="66" spans="1:2" ht="20.100000000000001" customHeight="1" x14ac:dyDescent="0.3">
      <c r="A66" s="5"/>
      <c r="B66" s="6"/>
    </row>
    <row r="67" spans="1:2" ht="20.100000000000001" customHeight="1" x14ac:dyDescent="0.3">
      <c r="A67" s="5"/>
      <c r="B67" s="6"/>
    </row>
    <row r="68" spans="1:2" ht="20.100000000000001" customHeight="1" x14ac:dyDescent="0.3">
      <c r="A68" s="5"/>
      <c r="B68" s="6"/>
    </row>
    <row r="69" spans="1:2" ht="20.100000000000001" customHeight="1" x14ac:dyDescent="0.3">
      <c r="A69" s="5"/>
      <c r="B69" s="6"/>
    </row>
    <row r="70" spans="1:2" ht="20.100000000000001" customHeight="1" x14ac:dyDescent="0.3"/>
    <row r="71" spans="1:2" ht="20.100000000000001" customHeight="1" x14ac:dyDescent="0.3"/>
    <row r="72" spans="1:2" ht="20.100000000000001" customHeight="1" x14ac:dyDescent="0.3"/>
    <row r="73" spans="1:2" ht="20.100000000000001" customHeight="1" x14ac:dyDescent="0.3"/>
    <row r="74" spans="1:2" ht="20.100000000000001" customHeight="1" x14ac:dyDescent="0.3"/>
    <row r="75" spans="1:2" ht="20.100000000000001" customHeight="1" x14ac:dyDescent="0.3"/>
    <row r="76" spans="1:2" ht="20.100000000000001" customHeight="1" x14ac:dyDescent="0.3"/>
    <row r="77" spans="1:2" ht="20.100000000000001" customHeight="1" x14ac:dyDescent="0.3"/>
    <row r="78" spans="1:2" ht="20.100000000000001" customHeight="1" x14ac:dyDescent="0.3"/>
    <row r="79" spans="1:2" ht="20.100000000000001" customHeight="1" x14ac:dyDescent="0.3"/>
    <row r="80" spans="1:2" ht="20.100000000000001" customHeight="1" x14ac:dyDescent="0.3"/>
    <row r="81" ht="20.100000000000001" customHeight="1" x14ac:dyDescent="0.3"/>
    <row r="82" ht="20.100000000000001" customHeight="1" x14ac:dyDescent="0.3"/>
    <row r="83" ht="20.100000000000001" customHeight="1" x14ac:dyDescent="0.3"/>
    <row r="84" ht="20.100000000000001" customHeight="1" x14ac:dyDescent="0.3"/>
    <row r="85" ht="20.100000000000001" customHeight="1" x14ac:dyDescent="0.3"/>
    <row r="86" ht="20.100000000000001" customHeight="1" x14ac:dyDescent="0.3"/>
    <row r="87" ht="20.100000000000001" customHeight="1" x14ac:dyDescent="0.3"/>
    <row r="88" ht="20.100000000000001" customHeight="1" x14ac:dyDescent="0.3"/>
    <row r="89" ht="20.100000000000001" customHeight="1" x14ac:dyDescent="0.3"/>
    <row r="90" ht="20.100000000000001" customHeight="1" x14ac:dyDescent="0.3"/>
    <row r="91" ht="20.100000000000001" customHeight="1" x14ac:dyDescent="0.3"/>
    <row r="92" ht="20.100000000000001" customHeight="1" x14ac:dyDescent="0.3"/>
    <row r="93" ht="20.100000000000001" customHeight="1" x14ac:dyDescent="0.3"/>
    <row r="94" ht="20.100000000000001" customHeight="1" x14ac:dyDescent="0.3"/>
    <row r="95" ht="20.100000000000001" customHeight="1" x14ac:dyDescent="0.3"/>
    <row r="96" ht="20.100000000000001" customHeight="1" x14ac:dyDescent="0.3"/>
    <row r="97" ht="20.100000000000001" customHeight="1" x14ac:dyDescent="0.3"/>
    <row r="98" ht="20.100000000000001" customHeight="1" x14ac:dyDescent="0.3"/>
    <row r="99" ht="20.100000000000001" customHeight="1" x14ac:dyDescent="0.3"/>
    <row r="100" ht="20.100000000000001" customHeight="1" x14ac:dyDescent="0.3"/>
    <row r="101" ht="20.100000000000001" customHeight="1" x14ac:dyDescent="0.3"/>
    <row r="102" ht="20.100000000000001" customHeight="1" x14ac:dyDescent="0.3"/>
    <row r="103" ht="20.100000000000001" customHeight="1" x14ac:dyDescent="0.3"/>
    <row r="104" ht="20.100000000000001" customHeight="1" x14ac:dyDescent="0.3"/>
    <row r="105" ht="20.100000000000001" customHeight="1" x14ac:dyDescent="0.3"/>
    <row r="106" ht="20.100000000000001" customHeight="1" x14ac:dyDescent="0.3"/>
    <row r="107" ht="20.100000000000001" customHeight="1" x14ac:dyDescent="0.3"/>
    <row r="108" ht="20.100000000000001" customHeight="1" x14ac:dyDescent="0.3"/>
    <row r="109" ht="20.100000000000001" customHeight="1" x14ac:dyDescent="0.3"/>
    <row r="110" ht="20.100000000000001" customHeight="1" x14ac:dyDescent="0.3"/>
    <row r="111" ht="20.100000000000001" customHeight="1" x14ac:dyDescent="0.3"/>
    <row r="112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0.100000000000001" customHeight="1" x14ac:dyDescent="0.3"/>
    <row r="119" ht="20.100000000000001" customHeight="1" x14ac:dyDescent="0.3"/>
    <row r="120" ht="20.100000000000001" customHeight="1" x14ac:dyDescent="0.3"/>
    <row r="121" ht="20.100000000000001" customHeight="1" x14ac:dyDescent="0.3"/>
    <row r="122" ht="20.100000000000001" customHeight="1" x14ac:dyDescent="0.3"/>
    <row r="123" ht="20.100000000000001" customHeight="1" x14ac:dyDescent="0.3"/>
    <row r="124" ht="20.100000000000001" customHeight="1" x14ac:dyDescent="0.3"/>
    <row r="125" ht="20.100000000000001" customHeight="1" x14ac:dyDescent="0.3"/>
    <row r="126" ht="20.100000000000001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0.100000000000001" customHeight="1" x14ac:dyDescent="0.3"/>
    <row r="134" ht="20.100000000000001" customHeight="1" x14ac:dyDescent="0.3"/>
    <row r="135" ht="20.100000000000001" customHeight="1" x14ac:dyDescent="0.3"/>
    <row r="136" ht="20.100000000000001" customHeight="1" x14ac:dyDescent="0.3"/>
    <row r="137" ht="20.100000000000001" customHeight="1" x14ac:dyDescent="0.3"/>
    <row r="138" ht="20.100000000000001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0.100000000000001" customHeight="1" x14ac:dyDescent="0.3"/>
    <row r="147" ht="20.100000000000001" customHeight="1" x14ac:dyDescent="0.3"/>
    <row r="148" ht="20.100000000000001" customHeight="1" x14ac:dyDescent="0.3"/>
    <row r="149" ht="20.100000000000001" customHeight="1" x14ac:dyDescent="0.3"/>
    <row r="150" ht="20.100000000000001" customHeight="1" x14ac:dyDescent="0.3"/>
    <row r="151" ht="20.100000000000001" customHeight="1" x14ac:dyDescent="0.3"/>
    <row r="152" ht="20.100000000000001" customHeight="1" x14ac:dyDescent="0.3"/>
    <row r="153" ht="20.100000000000001" customHeight="1" x14ac:dyDescent="0.3"/>
    <row r="154" ht="20.100000000000001" customHeight="1" x14ac:dyDescent="0.3"/>
    <row r="155" ht="20.100000000000001" customHeight="1" x14ac:dyDescent="0.3"/>
    <row r="156" ht="20.100000000000001" customHeight="1" x14ac:dyDescent="0.3"/>
    <row r="157" ht="20.100000000000001" customHeight="1" x14ac:dyDescent="0.3"/>
    <row r="158" ht="20.100000000000001" customHeight="1" x14ac:dyDescent="0.3"/>
    <row r="159" ht="20.100000000000001" customHeight="1" x14ac:dyDescent="0.3"/>
    <row r="160" ht="20.100000000000001" customHeight="1" x14ac:dyDescent="0.3"/>
    <row r="161" ht="20.100000000000001" customHeight="1" x14ac:dyDescent="0.3"/>
    <row r="162" ht="20.100000000000001" customHeight="1" x14ac:dyDescent="0.3"/>
    <row r="163" ht="20.100000000000001" customHeight="1" x14ac:dyDescent="0.3"/>
    <row r="164" ht="20.100000000000001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0.100000000000001" customHeight="1" x14ac:dyDescent="0.3"/>
    <row r="169" ht="20.100000000000001" customHeight="1" x14ac:dyDescent="0.3"/>
    <row r="170" ht="20.100000000000001" customHeight="1" x14ac:dyDescent="0.3"/>
    <row r="171" ht="20.100000000000001" customHeight="1" x14ac:dyDescent="0.3"/>
    <row r="172" ht="20.100000000000001" customHeight="1" x14ac:dyDescent="0.3"/>
    <row r="173" ht="20.100000000000001" customHeight="1" x14ac:dyDescent="0.3"/>
    <row r="174" ht="20.100000000000001" customHeight="1" x14ac:dyDescent="0.3"/>
    <row r="175" ht="20.100000000000001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100000000000001" customHeight="1" x14ac:dyDescent="0.3"/>
    <row r="184" ht="20.100000000000001" customHeight="1" x14ac:dyDescent="0.3"/>
    <row r="185" ht="20.100000000000001" customHeight="1" x14ac:dyDescent="0.3"/>
    <row r="186" ht="20.100000000000001" customHeight="1" x14ac:dyDescent="0.3"/>
    <row r="187" ht="20.100000000000001" customHeight="1" x14ac:dyDescent="0.3"/>
    <row r="188" ht="20.100000000000001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0.100000000000001" customHeight="1" x14ac:dyDescent="0.3"/>
    <row r="196" ht="20.100000000000001" customHeight="1" x14ac:dyDescent="0.3"/>
    <row r="197" ht="20.100000000000001" customHeight="1" x14ac:dyDescent="0.3"/>
    <row r="198" ht="20.100000000000001" customHeight="1" x14ac:dyDescent="0.3"/>
    <row r="199" ht="20.100000000000001" customHeight="1" x14ac:dyDescent="0.3"/>
    <row r="200" ht="20.100000000000001" customHeight="1" x14ac:dyDescent="0.3"/>
    <row r="201" ht="20.100000000000001" customHeight="1" x14ac:dyDescent="0.3"/>
    <row r="202" ht="20.100000000000001" customHeight="1" x14ac:dyDescent="0.3"/>
    <row r="203" ht="20.100000000000001" customHeight="1" x14ac:dyDescent="0.3"/>
    <row r="204" ht="20.100000000000001" customHeight="1" x14ac:dyDescent="0.3"/>
    <row r="205" ht="20.100000000000001" customHeight="1" x14ac:dyDescent="0.3"/>
    <row r="206" ht="20.100000000000001" customHeight="1" x14ac:dyDescent="0.3"/>
    <row r="207" ht="20.100000000000001" customHeight="1" x14ac:dyDescent="0.3"/>
    <row r="208" ht="20.100000000000001" customHeight="1" x14ac:dyDescent="0.3"/>
    <row r="209" ht="20.100000000000001" customHeight="1" x14ac:dyDescent="0.3"/>
    <row r="210" ht="20.100000000000001" customHeight="1" x14ac:dyDescent="0.3"/>
    <row r="211" ht="20.100000000000001" customHeight="1" x14ac:dyDescent="0.3"/>
    <row r="212" ht="20.100000000000001" customHeight="1" x14ac:dyDescent="0.3"/>
    <row r="213" ht="20.100000000000001" customHeight="1" x14ac:dyDescent="0.3"/>
    <row r="214" ht="20.100000000000001" customHeight="1" x14ac:dyDescent="0.3"/>
    <row r="215" ht="20.100000000000001" customHeight="1" x14ac:dyDescent="0.3"/>
    <row r="216" ht="20.100000000000001" customHeight="1" x14ac:dyDescent="0.3"/>
    <row r="217" ht="20.100000000000001" customHeight="1" x14ac:dyDescent="0.3"/>
    <row r="218" ht="20.100000000000001" customHeight="1" x14ac:dyDescent="0.3"/>
    <row r="219" ht="20.100000000000001" customHeight="1" x14ac:dyDescent="0.3"/>
    <row r="220" ht="20.100000000000001" customHeight="1" x14ac:dyDescent="0.3"/>
    <row r="221" ht="20.100000000000001" customHeight="1" x14ac:dyDescent="0.3"/>
    <row r="222" ht="20.100000000000001" customHeight="1" x14ac:dyDescent="0.3"/>
    <row r="223" ht="20.100000000000001" customHeight="1" x14ac:dyDescent="0.3"/>
    <row r="224" ht="20.100000000000001" customHeight="1" x14ac:dyDescent="0.3"/>
    <row r="225" ht="20.100000000000001" customHeight="1" x14ac:dyDescent="0.3"/>
    <row r="226" ht="20.100000000000001" customHeight="1" x14ac:dyDescent="0.3"/>
    <row r="227" ht="20.100000000000001" customHeight="1" x14ac:dyDescent="0.3"/>
    <row r="228" ht="20.100000000000001" customHeight="1" x14ac:dyDescent="0.3"/>
    <row r="229" ht="20.100000000000001" customHeight="1" x14ac:dyDescent="0.3"/>
    <row r="230" ht="20.100000000000001" customHeight="1" x14ac:dyDescent="0.3"/>
    <row r="231" ht="20.100000000000001" customHeight="1" x14ac:dyDescent="0.3"/>
    <row r="232" ht="20.100000000000001" customHeight="1" x14ac:dyDescent="0.3"/>
    <row r="233" ht="20.100000000000001" customHeight="1" x14ac:dyDescent="0.3"/>
    <row r="234" ht="20.100000000000001" customHeight="1" x14ac:dyDescent="0.3"/>
    <row r="235" ht="20.100000000000001" customHeight="1" x14ac:dyDescent="0.3"/>
    <row r="236" ht="20.100000000000001" customHeight="1" x14ac:dyDescent="0.3"/>
    <row r="237" ht="20.100000000000001" customHeight="1" x14ac:dyDescent="0.3"/>
    <row r="238" ht="20.100000000000001" customHeight="1" x14ac:dyDescent="0.3"/>
    <row r="239" ht="20.100000000000001" customHeight="1" x14ac:dyDescent="0.3"/>
    <row r="240" ht="20.100000000000001" customHeight="1" x14ac:dyDescent="0.3"/>
    <row r="241" ht="20.100000000000001" customHeight="1" x14ac:dyDescent="0.3"/>
    <row r="242" ht="20.100000000000001" customHeight="1" x14ac:dyDescent="0.3"/>
    <row r="243" ht="20.100000000000001" customHeight="1" x14ac:dyDescent="0.3"/>
    <row r="244" ht="20.100000000000001" customHeight="1" x14ac:dyDescent="0.3"/>
    <row r="245" ht="20.100000000000001" customHeight="1" x14ac:dyDescent="0.3"/>
    <row r="246" ht="20.100000000000001" customHeight="1" x14ac:dyDescent="0.3"/>
  </sheetData>
  <mergeCells count="6">
    <mergeCell ref="C60:G60"/>
    <mergeCell ref="C58:F58"/>
    <mergeCell ref="A2:G2"/>
    <mergeCell ref="A4:G4"/>
    <mergeCell ref="B3:G3"/>
    <mergeCell ref="A57:G57"/>
  </mergeCells>
  <phoneticPr fontId="0" type="noConversion"/>
  <pageMargins left="0.7" right="0.7" top="0.75" bottom="0.75" header="0.3" footer="0.3"/>
  <pageSetup paperSize="9" scale="67" fitToHeight="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Ampop ampopagir</vt:lpstr>
      <vt:lpstr>'Ampop ampopagir'!Print_Area</vt:lpstr>
      <vt:lpstr>'Ampop ampopagir'!Print_Titles</vt:lpstr>
    </vt:vector>
  </TitlesOfParts>
  <Company>Dorproject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Aharon</dc:creator>
  <cp:lastModifiedBy>Ruben Arakelyan</cp:lastModifiedBy>
  <cp:lastPrinted>2024-11-21T14:22:56Z</cp:lastPrinted>
  <dcterms:created xsi:type="dcterms:W3CDTF">2009-04-22T11:41:30Z</dcterms:created>
  <dcterms:modified xsi:type="dcterms:W3CDTF">2024-11-21T14:23:01Z</dcterms:modified>
</cp:coreProperties>
</file>